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Спецификация" sheetId="6" r:id="rId1"/>
  </sheets>
  <externalReferences>
    <externalReference r:id="rId2"/>
  </externalReferences>
  <definedNames>
    <definedName name="RAL">Спецификация!$Q$9:$Q$18</definedName>
    <definedName name="Волна">Спецификация!$S$9:$S$11</definedName>
    <definedName name="м.кв.">#REF!</definedName>
    <definedName name="_xlnm.Print_Area" localSheetId="0">Спецификация!$A$1:$O$57</definedName>
    <definedName name="Профнастил">Спецификация!$S$9:$S$12</definedName>
    <definedName name="толщина">Спецификация!$U$9:$U$12</definedName>
    <definedName name="Ширина">Спецификация!$T$9:$T$12</definedName>
  </definedNames>
  <calcPr calcId="124519"/>
</workbook>
</file>

<file path=xl/calcChain.xml><?xml version="1.0" encoding="utf-8"?>
<calcChain xmlns="http://schemas.openxmlformats.org/spreadsheetml/2006/main">
  <c r="I18" i="6"/>
  <c r="I17"/>
  <c r="I16"/>
  <c r="I15"/>
  <c r="I14"/>
  <c r="I13"/>
  <c r="I12"/>
  <c r="I11"/>
  <c r="I10"/>
  <c r="I9"/>
  <c r="O3"/>
  <c r="D40" s="1"/>
  <c r="N25"/>
  <c r="N26"/>
  <c r="N27"/>
  <c r="N28"/>
  <c r="N29"/>
  <c r="N30"/>
  <c r="N31"/>
  <c r="N32"/>
  <c r="N33"/>
  <c r="N24"/>
  <c r="N13"/>
  <c r="N14"/>
  <c r="N15"/>
  <c r="N16"/>
  <c r="L13"/>
  <c r="L14"/>
  <c r="L15"/>
  <c r="L16"/>
  <c r="L17"/>
  <c r="L10"/>
  <c r="N10" s="1"/>
  <c r="L11"/>
  <c r="N11" s="1"/>
  <c r="L12"/>
  <c r="N12" s="1"/>
  <c r="L18"/>
  <c r="N18" s="1"/>
  <c r="L9"/>
  <c r="D56"/>
  <c r="J54"/>
  <c r="O1"/>
  <c r="M54" s="1"/>
  <c r="D34"/>
  <c r="N34" l="1"/>
  <c r="L19"/>
  <c r="N17"/>
  <c r="N9"/>
  <c r="N19" l="1"/>
  <c r="D19"/>
  <c r="D38" l="1"/>
  <c r="D44" s="1"/>
</calcChain>
</file>

<file path=xl/comments1.xml><?xml version="1.0" encoding="utf-8"?>
<comments xmlns="http://schemas.openxmlformats.org/spreadsheetml/2006/main">
  <authors>
    <author>Менеджер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 xml:space="preserve">Менеджер:
</t>
        </r>
        <r>
          <rPr>
            <sz val="9"/>
            <color indexed="81"/>
            <rFont val="Tahoma"/>
            <family val="2"/>
            <charset val="204"/>
          </rPr>
          <t>номер заказа оформляется менеджером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Менеджер:</t>
        </r>
        <r>
          <rPr>
            <sz val="9"/>
            <color indexed="81"/>
            <rFont val="Tahoma"/>
            <family val="2"/>
            <charset val="204"/>
          </rPr>
          <t xml:space="preserve">
Фамилия Имя Отчество заказчика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Менеджер:</t>
        </r>
        <r>
          <rPr>
            <sz val="9"/>
            <color indexed="81"/>
            <rFont val="Tahoma"/>
            <family val="2"/>
            <charset val="204"/>
          </rPr>
          <t xml:space="preserve">
адрес и телефон заказчика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Менеджер: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заказчика выбирается из списка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Менеджер:</t>
        </r>
        <r>
          <rPr>
            <sz val="9"/>
            <color indexed="81"/>
            <rFont val="Tahoma"/>
            <family val="2"/>
            <charset val="204"/>
          </rPr>
          <t xml:space="preserve">
толщина профнастила,
толщины указаны на сайте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Менеджер:</t>
        </r>
        <r>
          <rPr>
            <sz val="9"/>
            <color indexed="81"/>
            <rFont val="Tahoma"/>
            <family val="2"/>
            <charset val="204"/>
          </rPr>
          <t xml:space="preserve">
цвет профнастила,
выбирается из списка, расшифровка RAL цветов приведена правее, на сайте указано просто как цветной или цинк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Менеджер:</t>
        </r>
        <r>
          <rPr>
            <sz val="9"/>
            <color indexed="81"/>
            <rFont val="Tahoma"/>
            <family val="2"/>
            <charset val="204"/>
          </rPr>
          <t xml:space="preserve">
длина вводится вручную, взвисимости от размеров клиента.
Размер указывать в </t>
        </r>
        <r>
          <rPr>
            <b/>
            <sz val="9"/>
            <color indexed="81"/>
            <rFont val="Tahoma"/>
            <family val="2"/>
            <charset val="204"/>
          </rPr>
          <t>МИЛЛИМЕТРАХ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Менеджер:</t>
        </r>
        <r>
          <rPr>
            <sz val="9"/>
            <color indexed="81"/>
            <rFont val="Tahoma"/>
            <family val="2"/>
            <charset val="204"/>
          </rPr>
          <t xml:space="preserve">
количество </t>
        </r>
        <r>
          <rPr>
            <b/>
            <sz val="9"/>
            <color indexed="81"/>
            <rFont val="Tahoma"/>
            <family val="2"/>
            <charset val="204"/>
          </rPr>
          <t xml:space="preserve">ОБЩИХ </t>
        </r>
        <r>
          <rPr>
            <sz val="9"/>
            <color indexed="81"/>
            <rFont val="Tahoma"/>
            <family val="2"/>
            <charset val="204"/>
          </rPr>
          <t>погонных метров считается автоматически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04"/>
          </rPr>
          <t>Менеджер:</t>
        </r>
        <r>
          <rPr>
            <sz val="9"/>
            <color indexed="81"/>
            <rFont val="Tahoma"/>
            <family val="2"/>
            <charset val="204"/>
          </rPr>
          <t xml:space="preserve">
цена прописывается вручную, актуальные цены указаны на сайте, взависимости от выбранных толщин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04"/>
          </rPr>
          <t>Менеджер:</t>
        </r>
        <r>
          <rPr>
            <sz val="9"/>
            <color indexed="81"/>
            <rFont val="Tahoma"/>
            <family val="2"/>
            <charset val="204"/>
          </rPr>
          <t xml:space="preserve">
общая сумма на данную позицию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Менеджер:</t>
        </r>
        <r>
          <rPr>
            <sz val="9"/>
            <color indexed="81"/>
            <rFont val="Tahoma"/>
            <family val="2"/>
            <charset val="204"/>
          </rPr>
          <t xml:space="preserve">
общая сумма по всему заказу вместе с доставкой</t>
        </r>
      </text>
    </comment>
    <comment ref="D44" authorId="0">
      <text>
        <r>
          <rPr>
            <b/>
            <sz val="9"/>
            <color indexed="81"/>
            <rFont val="Tahoma"/>
            <family val="2"/>
            <charset val="204"/>
          </rPr>
          <t>Менеджер:</t>
        </r>
        <r>
          <rPr>
            <sz val="9"/>
            <color indexed="81"/>
            <rFont val="Tahoma"/>
            <family val="2"/>
            <charset val="204"/>
          </rPr>
          <t xml:space="preserve">
сумма долга после внесения предоплаты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04"/>
          </rPr>
          <t>Менеджер:</t>
        </r>
        <r>
          <rPr>
            <sz val="9"/>
            <color indexed="81"/>
            <rFont val="Tahoma"/>
            <family val="2"/>
            <charset val="204"/>
          </rPr>
          <t xml:space="preserve">
стоимость доставки указанна на сайте, в разделе услуги</t>
        </r>
      </text>
    </comment>
  </commentList>
</comments>
</file>

<file path=xl/sharedStrings.xml><?xml version="1.0" encoding="utf-8"?>
<sst xmlns="http://schemas.openxmlformats.org/spreadsheetml/2006/main" count="73" uniqueCount="59">
  <si>
    <t>Спецификация на поставку товара №</t>
  </si>
  <si>
    <t>Дата составления заказа</t>
  </si>
  <si>
    <t>Дата поставки</t>
  </si>
  <si>
    <t>Потребитель :</t>
  </si>
  <si>
    <t>№ п/п</t>
  </si>
  <si>
    <t>наименование</t>
  </si>
  <si>
    <t>ширина полная (мм)</t>
  </si>
  <si>
    <t>длина (мм)</t>
  </si>
  <si>
    <t>количеств (шт)</t>
  </si>
  <si>
    <t>количество (м/п)</t>
  </si>
  <si>
    <t>цена (м/п)</t>
  </si>
  <si>
    <t>сумма (руб.)</t>
  </si>
  <si>
    <t>ИТОГО</t>
  </si>
  <si>
    <t>Условия поставки:</t>
  </si>
  <si>
    <t>1. Сумма поставки</t>
  </si>
  <si>
    <t>3. Предоплата</t>
  </si>
  <si>
    <t>4. Долг покупателя</t>
  </si>
  <si>
    <t>ПОКУПАТЕЛЬ:</t>
  </si>
  <si>
    <t>к исполнению принят</t>
  </si>
  <si>
    <t>ИСПОЛНИТЕЛЬ:</t>
  </si>
  <si>
    <t>М.П.</t>
  </si>
  <si>
    <t>2. Срок поставки до</t>
  </si>
  <si>
    <t>Адрес:</t>
  </si>
  <si>
    <t>8. Заказ по специф-ции №</t>
  </si>
  <si>
    <t>толщина (мм)</t>
  </si>
  <si>
    <t>цвет (RAL)</t>
  </si>
  <si>
    <t>Кол-во (шт.)</t>
  </si>
  <si>
    <t>5. Доставка</t>
  </si>
  <si>
    <t>6. Произведенный товар согласно настоящей спецификации является индивидуальным и изготавливается согласно размерам и требованиям потребителя. Данный товар возврату, либо обмену не подлежит.</t>
  </si>
  <si>
    <t>7. Исполнитель несет ответственность за хранение товара по данной спецификации не более 3-х дней.</t>
  </si>
  <si>
    <t>8. С условиями поставки ознакомлен, полноту и достоверность сведений в данной спецификации подтверждаю:</t>
  </si>
  <si>
    <t xml:space="preserve">-оставки стоимость </t>
  </si>
  <si>
    <t>- Стоимость доставки</t>
  </si>
  <si>
    <t>1. Кровельные материалы</t>
  </si>
  <si>
    <t>2. Дополнительные элементы</t>
  </si>
  <si>
    <t>Цвет   (RAL)</t>
  </si>
  <si>
    <t>Длина (мм.)</t>
  </si>
  <si>
    <t>Цена (шт.)</t>
  </si>
  <si>
    <t>Сумма (руб.)</t>
  </si>
  <si>
    <t>Наименование, размеры (мм)</t>
  </si>
  <si>
    <t>Сл. Кость</t>
  </si>
  <si>
    <t>Красный</t>
  </si>
  <si>
    <t>Вишня</t>
  </si>
  <si>
    <t>Крас.-кор.</t>
  </si>
  <si>
    <t>Синий</t>
  </si>
  <si>
    <t>Зел. Лист</t>
  </si>
  <si>
    <t>Зел. Мох</t>
  </si>
  <si>
    <t>Серый</t>
  </si>
  <si>
    <t>Шоколад</t>
  </si>
  <si>
    <t>Белый</t>
  </si>
  <si>
    <t>Профлист С10</t>
  </si>
  <si>
    <t>Профлист С20</t>
  </si>
  <si>
    <t>Профлист С21</t>
  </si>
  <si>
    <t>Металлочерепица "монтерей"</t>
  </si>
  <si>
    <t>Цинк</t>
  </si>
  <si>
    <t>0,5-шелк</t>
  </si>
  <si>
    <t>Zn</t>
  </si>
  <si>
    <t>Григорьев А.А.</t>
  </si>
  <si>
    <t>Профлист С8</t>
  </si>
</sst>
</file>

<file path=xl/styles.xml><?xml version="1.0" encoding="utf-8"?>
<styleSheet xmlns="http://schemas.openxmlformats.org/spreadsheetml/2006/main">
  <numFmts count="2">
    <numFmt numFmtId="8" formatCode="#,##0.00\ &quot;₽&quot;;[Red]\-#,##0.00\ &quot;₽&quot;"/>
    <numFmt numFmtId="165" formatCode="#,##0.00\ &quot;₽&quot;"/>
  </numFmts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horizontal="left"/>
    </xf>
  </cellStyleXfs>
  <cellXfs count="7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1" xfId="0" applyBorder="1" applyProtection="1">
      <protection locked="0"/>
    </xf>
    <xf numFmtId="0" fontId="0" fillId="0" borderId="0" xfId="0" applyAlignment="1">
      <alignment wrapText="1"/>
    </xf>
    <xf numFmtId="14" fontId="0" fillId="0" borderId="1" xfId="0" applyNumberFormat="1" applyBorder="1"/>
    <xf numFmtId="0" fontId="2" fillId="0" borderId="0" xfId="0" applyFont="1"/>
    <xf numFmtId="0" fontId="0" fillId="0" borderId="6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1" xfId="0" applyBorder="1" applyProtection="1">
      <protection hidden="1"/>
    </xf>
    <xf numFmtId="0" fontId="0" fillId="0" borderId="1" xfId="0" applyFill="1" applyBorder="1" applyProtection="1">
      <protection hidden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Fill="1" applyBorder="1" applyProtection="1">
      <protection hidden="1"/>
    </xf>
    <xf numFmtId="165" fontId="0" fillId="0" borderId="1" xfId="0" applyNumberFormat="1" applyBorder="1" applyProtection="1">
      <protection hidden="1"/>
    </xf>
    <xf numFmtId="165" fontId="0" fillId="0" borderId="1" xfId="0" applyNumberFormat="1" applyFill="1" applyBorder="1" applyProtection="1">
      <protection hidden="1"/>
    </xf>
    <xf numFmtId="8" fontId="0" fillId="0" borderId="1" xfId="0" applyNumberFormat="1" applyBorder="1" applyProtection="1"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0" fillId="0" borderId="0" xfId="0" applyNumberFormat="1" applyAlignment="1" applyProtection="1"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 applyProtection="1">
      <alignment horizontal="center"/>
      <protection locked="0"/>
    </xf>
    <xf numFmtId="8" fontId="0" fillId="0" borderId="0" xfId="0" applyNumberFormat="1" applyBorder="1" applyAlignment="1" applyProtection="1">
      <alignment horizontal="left"/>
      <protection locked="0" hidden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0" xfId="0" applyBorder="1" applyAlignment="1">
      <alignment horizontal="left"/>
    </xf>
    <xf numFmtId="165" fontId="0" fillId="0" borderId="0" xfId="0" applyNumberFormat="1" applyFill="1" applyBorder="1" applyProtection="1"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8" fontId="0" fillId="0" borderId="1" xfId="0" applyNumberFormat="1" applyBorder="1" applyProtection="1">
      <protection hidden="1"/>
    </xf>
    <xf numFmtId="0" fontId="0" fillId="0" borderId="1" xfId="0" applyNumberFormat="1" applyBorder="1" applyAlignment="1" applyProtection="1">
      <alignment horizontal="right"/>
      <protection locked="0" hidden="1"/>
    </xf>
    <xf numFmtId="2" fontId="0" fillId="0" borderId="1" xfId="0" applyNumberFormat="1" applyBorder="1" applyAlignment="1" applyProtection="1">
      <alignment horizontal="right"/>
      <protection locked="0" hidden="1"/>
    </xf>
    <xf numFmtId="8" fontId="0" fillId="0" borderId="1" xfId="0" applyNumberFormat="1" applyFill="1" applyBorder="1" applyAlignment="1" applyProtection="1">
      <alignment horizontal="right"/>
      <protection locked="0" hidden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applyProtection="1">
      <alignment horizontal="right"/>
      <protection locked="0" hidden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2" xfId="0" applyNumberFormat="1" applyBorder="1" applyAlignment="1" applyProtection="1">
      <alignment horizontal="center"/>
      <protection hidden="1"/>
    </xf>
    <xf numFmtId="165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>
      <alignment horizontal="left" wrapText="1"/>
    </xf>
    <xf numFmtId="8" fontId="0" fillId="0" borderId="2" xfId="0" applyNumberFormat="1" applyBorder="1" applyAlignment="1" applyProtection="1">
      <alignment horizontal="center"/>
      <protection locked="0" hidden="1"/>
    </xf>
    <xf numFmtId="8" fontId="0" fillId="0" borderId="4" xfId="0" applyNumberFormat="1" applyBorder="1" applyAlignment="1" applyProtection="1">
      <alignment horizontal="center"/>
      <protection locked="0" hidden="1"/>
    </xf>
    <xf numFmtId="49" fontId="0" fillId="0" borderId="0" xfId="0" applyNumberFormat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75;&#1076;&#1072;%20&#1085;&#1080;&#1073;&#1091;&#1076;&#1100;%20&#1087;&#1088;&#1080;&#1075;&#1086;&#1076;&#1080;&#1090;&#1089;&#1103;/SumString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definedNames>
      <definedName name="СУММ_ПРОП_РУБ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topLeftCell="A4" workbookViewId="0">
      <selection activeCell="C5" sqref="C5:D5"/>
    </sheetView>
  </sheetViews>
  <sheetFormatPr defaultRowHeight="15"/>
  <cols>
    <col min="1" max="1" width="7.28515625" customWidth="1"/>
    <col min="2" max="2" width="6.7109375" customWidth="1"/>
    <col min="3" max="3" width="10.7109375" customWidth="1"/>
    <col min="4" max="4" width="11.42578125" customWidth="1"/>
    <col min="6" max="6" width="0.42578125" customWidth="1"/>
    <col min="11" max="11" width="10.140625" bestFit="1" customWidth="1"/>
    <col min="13" max="13" width="12" bestFit="1" customWidth="1"/>
    <col min="14" max="14" width="12.7109375" customWidth="1"/>
    <col min="15" max="15" width="11.5703125" customWidth="1"/>
    <col min="18" max="18" width="9.140625" customWidth="1"/>
    <col min="19" max="21" width="9.140625" hidden="1" customWidth="1"/>
    <col min="22" max="22" width="9.140625" customWidth="1"/>
  </cols>
  <sheetData>
    <row r="1" spans="1:21">
      <c r="A1" s="74" t="s">
        <v>0</v>
      </c>
      <c r="B1" s="74"/>
      <c r="C1" s="74"/>
      <c r="D1" s="75"/>
      <c r="E1" s="17"/>
      <c r="F1" s="28"/>
      <c r="L1" s="74" t="s">
        <v>1</v>
      </c>
      <c r="M1" s="74"/>
      <c r="N1" s="74"/>
      <c r="O1" s="5">
        <f ca="1">TODAY()</f>
        <v>42997</v>
      </c>
    </row>
    <row r="2" spans="1:21" ht="3.75" customHeight="1"/>
    <row r="3" spans="1:21">
      <c r="L3" s="2"/>
      <c r="M3" s="74" t="s">
        <v>2</v>
      </c>
      <c r="N3" s="75"/>
      <c r="O3" s="5">
        <f ca="1">TODAY()+14</f>
        <v>43011</v>
      </c>
    </row>
    <row r="5" spans="1:21">
      <c r="A5" t="s">
        <v>3</v>
      </c>
      <c r="C5" s="76"/>
      <c r="D5" s="76"/>
      <c r="E5" s="77" t="s">
        <v>22</v>
      </c>
      <c r="F5" s="77"/>
      <c r="G5" s="77"/>
      <c r="H5" s="76"/>
      <c r="I5" s="76"/>
      <c r="J5" s="76"/>
      <c r="K5" s="76"/>
      <c r="L5" s="76"/>
      <c r="M5" s="76"/>
      <c r="N5" s="76"/>
      <c r="O5" s="76"/>
    </row>
    <row r="7" spans="1:21">
      <c r="A7" s="6" t="s">
        <v>33</v>
      </c>
    </row>
    <row r="8" spans="1:21" s="11" customFormat="1" ht="45">
      <c r="A8" s="8" t="s">
        <v>4</v>
      </c>
      <c r="B8" s="63" t="s">
        <v>5</v>
      </c>
      <c r="C8" s="64"/>
      <c r="D8" s="64"/>
      <c r="E8" s="64"/>
      <c r="F8" s="65"/>
      <c r="G8" s="9" t="s">
        <v>24</v>
      </c>
      <c r="H8" s="9" t="s">
        <v>25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11</v>
      </c>
      <c r="O8" s="10"/>
      <c r="P8" s="10"/>
      <c r="Q8" s="10"/>
    </row>
    <row r="9" spans="1:21">
      <c r="A9" s="1">
        <v>1</v>
      </c>
      <c r="B9" s="60"/>
      <c r="C9" s="61"/>
      <c r="D9" s="61"/>
      <c r="E9" s="61"/>
      <c r="F9" s="62"/>
      <c r="G9" s="3"/>
      <c r="H9" s="3"/>
      <c r="I9" s="12" t="str">
        <f>IFERROR(VLOOKUP(B9,S9:T13,2,FALSE),"")</f>
        <v/>
      </c>
      <c r="J9" s="3"/>
      <c r="K9" s="3"/>
      <c r="L9" s="12">
        <f>(J9*K9)/1000</f>
        <v>0</v>
      </c>
      <c r="M9" s="21"/>
      <c r="N9" s="19">
        <f>M9*L9</f>
        <v>0</v>
      </c>
      <c r="P9" s="1" t="s">
        <v>48</v>
      </c>
      <c r="Q9" s="1">
        <v>8017</v>
      </c>
      <c r="S9" t="s">
        <v>50</v>
      </c>
      <c r="T9">
        <v>1200</v>
      </c>
      <c r="U9">
        <v>0.4</v>
      </c>
    </row>
    <row r="10" spans="1:21">
      <c r="A10" s="1">
        <v>2</v>
      </c>
      <c r="B10" s="60"/>
      <c r="C10" s="61"/>
      <c r="D10" s="61"/>
      <c r="E10" s="61"/>
      <c r="F10" s="62"/>
      <c r="G10" s="3"/>
      <c r="H10" s="3"/>
      <c r="I10" s="12" t="str">
        <f>IFERROR(VLOOKUP(B10,S9:T13,2,FALSE),"")</f>
        <v/>
      </c>
      <c r="J10" s="3"/>
      <c r="K10" s="3"/>
      <c r="L10" s="12">
        <f t="shared" ref="L10:L18" si="0">(J10*K10)/1000</f>
        <v>0</v>
      </c>
      <c r="M10" s="21"/>
      <c r="N10" s="19">
        <f t="shared" ref="N10:N18" si="1">M10*L10</f>
        <v>0</v>
      </c>
      <c r="P10" s="1" t="s">
        <v>42</v>
      </c>
      <c r="Q10" s="1">
        <v>3005</v>
      </c>
      <c r="S10" t="s">
        <v>51</v>
      </c>
      <c r="T10">
        <v>1145</v>
      </c>
      <c r="U10">
        <v>0.45</v>
      </c>
    </row>
    <row r="11" spans="1:21">
      <c r="A11" s="1">
        <v>3</v>
      </c>
      <c r="B11" s="60"/>
      <c r="C11" s="61"/>
      <c r="D11" s="61"/>
      <c r="E11" s="61"/>
      <c r="F11" s="62"/>
      <c r="G11" s="3"/>
      <c r="H11" s="3"/>
      <c r="I11" s="12" t="str">
        <f>IFERROR(VLOOKUP(B11,S9:T13,2,FALSE),"")</f>
        <v/>
      </c>
      <c r="J11" s="3"/>
      <c r="K11" s="3"/>
      <c r="L11" s="12">
        <f t="shared" si="0"/>
        <v>0</v>
      </c>
      <c r="M11" s="21"/>
      <c r="N11" s="19">
        <f t="shared" si="1"/>
        <v>0</v>
      </c>
      <c r="P11" s="1" t="s">
        <v>46</v>
      </c>
      <c r="Q11" s="1">
        <v>6005</v>
      </c>
      <c r="S11" t="s">
        <v>52</v>
      </c>
      <c r="T11">
        <v>1051</v>
      </c>
      <c r="U11">
        <v>0.5</v>
      </c>
    </row>
    <row r="12" spans="1:21">
      <c r="A12" s="1">
        <v>4</v>
      </c>
      <c r="B12" s="60"/>
      <c r="C12" s="61"/>
      <c r="D12" s="61"/>
      <c r="E12" s="61"/>
      <c r="F12" s="62"/>
      <c r="G12" s="3"/>
      <c r="H12" s="3"/>
      <c r="I12" s="12" t="str">
        <f>IFERROR(VLOOKUP(B12,S9:T13,2,FALSE),"")</f>
        <v/>
      </c>
      <c r="J12" s="3"/>
      <c r="K12" s="3"/>
      <c r="L12" s="12">
        <f t="shared" si="0"/>
        <v>0</v>
      </c>
      <c r="M12" s="21"/>
      <c r="N12" s="19">
        <f t="shared" si="1"/>
        <v>0</v>
      </c>
      <c r="P12" s="1" t="s">
        <v>54</v>
      </c>
      <c r="Q12" s="42" t="s">
        <v>56</v>
      </c>
      <c r="S12" t="s">
        <v>53</v>
      </c>
      <c r="T12">
        <v>1180</v>
      </c>
      <c r="U12" s="43" t="s">
        <v>55</v>
      </c>
    </row>
    <row r="13" spans="1:21">
      <c r="A13" s="1">
        <v>5</v>
      </c>
      <c r="B13" s="60"/>
      <c r="C13" s="61"/>
      <c r="D13" s="61"/>
      <c r="E13" s="61"/>
      <c r="F13" s="62"/>
      <c r="G13" s="3"/>
      <c r="H13" s="3"/>
      <c r="I13" s="12" t="str">
        <f>IFERROR(VLOOKUP(B13,S9:T13,2,FALSE),"")</f>
        <v/>
      </c>
      <c r="J13" s="3"/>
      <c r="K13" s="3"/>
      <c r="L13" s="12">
        <f t="shared" si="0"/>
        <v>0</v>
      </c>
      <c r="M13" s="21"/>
      <c r="N13" s="19">
        <f t="shared" si="1"/>
        <v>0</v>
      </c>
      <c r="P13" s="1" t="s">
        <v>44</v>
      </c>
      <c r="Q13" s="1">
        <v>5005</v>
      </c>
      <c r="S13" t="s">
        <v>58</v>
      </c>
      <c r="T13">
        <v>1200</v>
      </c>
    </row>
    <row r="14" spans="1:21">
      <c r="A14" s="1">
        <v>6</v>
      </c>
      <c r="B14" s="60"/>
      <c r="C14" s="61"/>
      <c r="D14" s="61"/>
      <c r="E14" s="61"/>
      <c r="F14" s="62"/>
      <c r="G14" s="3"/>
      <c r="H14" s="3"/>
      <c r="I14" s="12" t="str">
        <f>IFERROR(VLOOKUP(B14,S9:T13,2,FALSE),"")</f>
        <v/>
      </c>
      <c r="J14" s="3"/>
      <c r="K14" s="3"/>
      <c r="L14" s="12">
        <f t="shared" si="0"/>
        <v>0</v>
      </c>
      <c r="M14" s="21"/>
      <c r="N14" s="19">
        <f t="shared" si="1"/>
        <v>0</v>
      </c>
      <c r="P14" s="1" t="s">
        <v>45</v>
      </c>
      <c r="Q14" s="1">
        <v>6002</v>
      </c>
    </row>
    <row r="15" spans="1:21">
      <c r="A15" s="1">
        <v>7</v>
      </c>
      <c r="B15" s="60"/>
      <c r="C15" s="61"/>
      <c r="D15" s="61"/>
      <c r="E15" s="61"/>
      <c r="F15" s="62"/>
      <c r="G15" s="3"/>
      <c r="H15" s="3"/>
      <c r="I15" s="12" t="str">
        <f>IFERROR(VLOOKUP(B15,S9:T13,2,FALSE),"")</f>
        <v/>
      </c>
      <c r="J15" s="3"/>
      <c r="K15" s="3"/>
      <c r="L15" s="12">
        <f t="shared" si="0"/>
        <v>0</v>
      </c>
      <c r="M15" s="21"/>
      <c r="N15" s="19">
        <f t="shared" si="1"/>
        <v>0</v>
      </c>
      <c r="P15" s="1" t="s">
        <v>41</v>
      </c>
      <c r="Q15" s="1">
        <v>3003</v>
      </c>
    </row>
    <row r="16" spans="1:21">
      <c r="A16" s="1">
        <v>8</v>
      </c>
      <c r="B16" s="60"/>
      <c r="C16" s="61"/>
      <c r="D16" s="61"/>
      <c r="E16" s="61"/>
      <c r="F16" s="62"/>
      <c r="G16" s="3"/>
      <c r="H16" s="3"/>
      <c r="I16" s="12" t="str">
        <f>IFERROR(VLOOKUP(B16,S9:T13,2,FALSE),"")</f>
        <v/>
      </c>
      <c r="J16" s="3"/>
      <c r="K16" s="3"/>
      <c r="L16" s="12">
        <f t="shared" si="0"/>
        <v>0</v>
      </c>
      <c r="M16" s="21"/>
      <c r="N16" s="19">
        <f t="shared" si="1"/>
        <v>0</v>
      </c>
      <c r="P16" s="1" t="s">
        <v>47</v>
      </c>
      <c r="Q16" s="1">
        <v>7004</v>
      </c>
    </row>
    <row r="17" spans="1:17">
      <c r="A17" s="1">
        <v>9</v>
      </c>
      <c r="B17" s="60"/>
      <c r="C17" s="61"/>
      <c r="D17" s="61"/>
      <c r="E17" s="61"/>
      <c r="F17" s="62"/>
      <c r="G17" s="3"/>
      <c r="H17" s="3"/>
      <c r="I17" s="12" t="str">
        <f>IFERROR(VLOOKUP(B17,S9:T13,2,FALSE),"")</f>
        <v/>
      </c>
      <c r="J17" s="3"/>
      <c r="K17" s="3"/>
      <c r="L17" s="12">
        <f t="shared" ref="L17" si="2">(J17*K17)/1000</f>
        <v>0</v>
      </c>
      <c r="M17" s="21"/>
      <c r="N17" s="19">
        <f t="shared" ref="N17" si="3">M17*L17</f>
        <v>0</v>
      </c>
      <c r="P17" s="1" t="s">
        <v>40</v>
      </c>
      <c r="Q17" s="1">
        <v>1014</v>
      </c>
    </row>
    <row r="18" spans="1:17">
      <c r="A18" s="1">
        <v>10</v>
      </c>
      <c r="B18" s="60"/>
      <c r="C18" s="61"/>
      <c r="D18" s="61"/>
      <c r="E18" s="61"/>
      <c r="F18" s="62"/>
      <c r="G18" s="3"/>
      <c r="H18" s="3"/>
      <c r="I18" s="12" t="str">
        <f>IFERROR(VLOOKUP(B18,S9:T13,2,FALSE),"")</f>
        <v/>
      </c>
      <c r="J18" s="3"/>
      <c r="K18" s="3"/>
      <c r="L18" s="12">
        <f t="shared" si="0"/>
        <v>0</v>
      </c>
      <c r="M18" s="21"/>
      <c r="N18" s="19">
        <f t="shared" si="1"/>
        <v>0</v>
      </c>
      <c r="P18" s="1" t="s">
        <v>49</v>
      </c>
      <c r="Q18" s="1">
        <v>9003</v>
      </c>
    </row>
    <row r="19" spans="1:17">
      <c r="B19" s="50" t="s">
        <v>12</v>
      </c>
      <c r="C19" s="50"/>
      <c r="D19" s="51" t="str">
        <f>[1]!СУММ_ПРОП_РУБ(N19)</f>
        <v>0 рублей, 00 копеек</v>
      </c>
      <c r="E19" s="51"/>
      <c r="F19" s="51"/>
      <c r="G19" s="51"/>
      <c r="H19" s="51"/>
      <c r="I19" s="51"/>
      <c r="J19" s="51"/>
      <c r="K19" s="52"/>
      <c r="L19" s="13">
        <f>SUM(L9:L18)</f>
        <v>0</v>
      </c>
      <c r="N19" s="20">
        <f>SUM(N9:N18)</f>
        <v>0</v>
      </c>
      <c r="P19" s="1" t="s">
        <v>43</v>
      </c>
      <c r="Q19" s="1">
        <v>3009</v>
      </c>
    </row>
    <row r="20" spans="1:17">
      <c r="B20" s="25"/>
      <c r="C20" s="25"/>
      <c r="D20" s="34"/>
      <c r="E20" s="34"/>
      <c r="F20" s="34"/>
      <c r="G20" s="34"/>
      <c r="H20" s="34"/>
      <c r="I20" s="34"/>
      <c r="J20" s="34"/>
      <c r="K20" s="34"/>
      <c r="L20" s="18"/>
      <c r="N20" s="35"/>
    </row>
    <row r="21" spans="1:17" ht="2.4500000000000002" customHeight="1">
      <c r="B21" s="25"/>
      <c r="C21" s="25"/>
      <c r="D21" s="34"/>
      <c r="E21" s="34"/>
      <c r="F21" s="34"/>
      <c r="G21" s="34"/>
      <c r="H21" s="34"/>
      <c r="I21" s="34"/>
      <c r="J21" s="34"/>
      <c r="K21" s="34"/>
      <c r="L21" s="18"/>
      <c r="N21" s="35"/>
    </row>
    <row r="22" spans="1:17">
      <c r="A22" s="6" t="s">
        <v>34</v>
      </c>
      <c r="B22" s="25"/>
      <c r="C22" s="25"/>
      <c r="D22" s="34"/>
      <c r="E22" s="34"/>
      <c r="F22" s="34"/>
      <c r="G22" s="34"/>
      <c r="H22" s="34"/>
      <c r="I22" s="34"/>
      <c r="J22" s="34"/>
      <c r="K22" s="34"/>
      <c r="L22" s="18"/>
      <c r="N22" s="35"/>
    </row>
    <row r="23" spans="1:17" s="11" customFormat="1" ht="45" customHeight="1">
      <c r="A23" s="32" t="s">
        <v>4</v>
      </c>
      <c r="B23" s="57" t="s">
        <v>39</v>
      </c>
      <c r="C23" s="58"/>
      <c r="D23" s="58"/>
      <c r="E23" s="58"/>
      <c r="F23" s="58"/>
      <c r="G23" s="58"/>
      <c r="H23" s="58"/>
      <c r="I23" s="59"/>
      <c r="J23" s="24" t="s">
        <v>35</v>
      </c>
      <c r="K23" s="24" t="s">
        <v>36</v>
      </c>
      <c r="L23" s="24" t="s">
        <v>26</v>
      </c>
      <c r="M23" s="36" t="s">
        <v>37</v>
      </c>
      <c r="N23" s="24" t="s">
        <v>38</v>
      </c>
    </row>
    <row r="24" spans="1:17" ht="15.75">
      <c r="A24" s="33">
        <v>1</v>
      </c>
      <c r="B24" s="56"/>
      <c r="C24" s="56"/>
      <c r="D24" s="56"/>
      <c r="E24" s="56"/>
      <c r="F24" s="56"/>
      <c r="G24" s="56"/>
      <c r="H24" s="56"/>
      <c r="I24" s="56"/>
      <c r="J24" s="39"/>
      <c r="K24" s="44"/>
      <c r="L24" s="40"/>
      <c r="M24" s="41"/>
      <c r="N24" s="38">
        <f>L24*M24</f>
        <v>0</v>
      </c>
      <c r="P24" s="1" t="s">
        <v>48</v>
      </c>
      <c r="Q24" s="1">
        <v>8017</v>
      </c>
    </row>
    <row r="25" spans="1:17" ht="15.75">
      <c r="A25" s="33">
        <v>2</v>
      </c>
      <c r="B25" s="56"/>
      <c r="C25" s="56"/>
      <c r="D25" s="56"/>
      <c r="E25" s="56"/>
      <c r="F25" s="56"/>
      <c r="G25" s="56"/>
      <c r="H25" s="56"/>
      <c r="I25" s="56"/>
      <c r="J25" s="39"/>
      <c r="K25" s="44"/>
      <c r="L25" s="40"/>
      <c r="M25" s="41"/>
      <c r="N25" s="38">
        <f t="shared" ref="N25:N33" si="4">L25*M25</f>
        <v>0</v>
      </c>
      <c r="P25" s="1" t="s">
        <v>42</v>
      </c>
      <c r="Q25" s="1">
        <v>3005</v>
      </c>
    </row>
    <row r="26" spans="1:17" ht="15.75">
      <c r="A26" s="33">
        <v>3</v>
      </c>
      <c r="B26" s="56"/>
      <c r="C26" s="56"/>
      <c r="D26" s="56"/>
      <c r="E26" s="56"/>
      <c r="F26" s="56"/>
      <c r="G26" s="56"/>
      <c r="H26" s="56"/>
      <c r="I26" s="56"/>
      <c r="J26" s="39"/>
      <c r="K26" s="44"/>
      <c r="L26" s="40"/>
      <c r="M26" s="41"/>
      <c r="N26" s="38">
        <f t="shared" si="4"/>
        <v>0</v>
      </c>
      <c r="P26" s="1" t="s">
        <v>46</v>
      </c>
      <c r="Q26" s="1">
        <v>6005</v>
      </c>
    </row>
    <row r="27" spans="1:17" ht="15.75">
      <c r="A27" s="33">
        <v>4</v>
      </c>
      <c r="B27" s="56"/>
      <c r="C27" s="56"/>
      <c r="D27" s="56"/>
      <c r="E27" s="56"/>
      <c r="F27" s="56"/>
      <c r="G27" s="56"/>
      <c r="H27" s="56"/>
      <c r="I27" s="56"/>
      <c r="J27" s="39"/>
      <c r="K27" s="44"/>
      <c r="L27" s="40"/>
      <c r="M27" s="41"/>
      <c r="N27" s="38">
        <f t="shared" si="4"/>
        <v>0</v>
      </c>
      <c r="O27" s="37"/>
      <c r="P27" s="1" t="s">
        <v>54</v>
      </c>
      <c r="Q27" s="42" t="s">
        <v>56</v>
      </c>
    </row>
    <row r="28" spans="1:17" ht="15.75">
      <c r="A28" s="33">
        <v>5</v>
      </c>
      <c r="B28" s="56"/>
      <c r="C28" s="56"/>
      <c r="D28" s="56"/>
      <c r="E28" s="56"/>
      <c r="F28" s="56"/>
      <c r="G28" s="56"/>
      <c r="H28" s="56"/>
      <c r="I28" s="56"/>
      <c r="J28" s="39"/>
      <c r="K28" s="44"/>
      <c r="L28" s="40"/>
      <c r="M28" s="41"/>
      <c r="N28" s="38">
        <f t="shared" si="4"/>
        <v>0</v>
      </c>
      <c r="P28" s="1" t="s">
        <v>44</v>
      </c>
      <c r="Q28" s="1">
        <v>5005</v>
      </c>
    </row>
    <row r="29" spans="1:17" ht="15.75">
      <c r="A29" s="33">
        <v>6</v>
      </c>
      <c r="B29" s="56"/>
      <c r="C29" s="56"/>
      <c r="D29" s="56"/>
      <c r="E29" s="56"/>
      <c r="F29" s="56"/>
      <c r="G29" s="56"/>
      <c r="H29" s="56"/>
      <c r="I29" s="56"/>
      <c r="J29" s="39"/>
      <c r="K29" s="44"/>
      <c r="L29" s="40"/>
      <c r="M29" s="41"/>
      <c r="N29" s="38">
        <f t="shared" si="4"/>
        <v>0</v>
      </c>
      <c r="P29" s="1" t="s">
        <v>45</v>
      </c>
      <c r="Q29" s="1">
        <v>6002</v>
      </c>
    </row>
    <row r="30" spans="1:17" ht="15.75">
      <c r="A30" s="33">
        <v>7</v>
      </c>
      <c r="B30" s="56"/>
      <c r="C30" s="56"/>
      <c r="D30" s="56"/>
      <c r="E30" s="56"/>
      <c r="F30" s="56"/>
      <c r="G30" s="56"/>
      <c r="H30" s="56"/>
      <c r="I30" s="56"/>
      <c r="J30" s="39"/>
      <c r="K30" s="44"/>
      <c r="L30" s="40"/>
      <c r="M30" s="41"/>
      <c r="N30" s="38">
        <f t="shared" si="4"/>
        <v>0</v>
      </c>
      <c r="P30" s="1" t="s">
        <v>41</v>
      </c>
      <c r="Q30" s="1">
        <v>3003</v>
      </c>
    </row>
    <row r="31" spans="1:17" ht="15.75">
      <c r="A31" s="33">
        <v>8</v>
      </c>
      <c r="B31" s="56"/>
      <c r="C31" s="56"/>
      <c r="D31" s="56"/>
      <c r="E31" s="56"/>
      <c r="F31" s="56"/>
      <c r="G31" s="56"/>
      <c r="H31" s="56"/>
      <c r="I31" s="56"/>
      <c r="J31" s="39"/>
      <c r="K31" s="44"/>
      <c r="L31" s="40"/>
      <c r="M31" s="41"/>
      <c r="N31" s="38">
        <f t="shared" si="4"/>
        <v>0</v>
      </c>
      <c r="P31" s="1" t="s">
        <v>47</v>
      </c>
      <c r="Q31" s="1">
        <v>7004</v>
      </c>
    </row>
    <row r="32" spans="1:17" ht="15.75">
      <c r="A32" s="33">
        <v>9</v>
      </c>
      <c r="B32" s="56"/>
      <c r="C32" s="56"/>
      <c r="D32" s="56"/>
      <c r="E32" s="56"/>
      <c r="F32" s="56"/>
      <c r="G32" s="56"/>
      <c r="H32" s="56"/>
      <c r="I32" s="56"/>
      <c r="J32" s="39"/>
      <c r="K32" s="44"/>
      <c r="L32" s="40"/>
      <c r="M32" s="41"/>
      <c r="N32" s="38">
        <f t="shared" si="4"/>
        <v>0</v>
      </c>
      <c r="P32" s="1" t="s">
        <v>40</v>
      </c>
      <c r="Q32" s="1">
        <v>1014</v>
      </c>
    </row>
    <row r="33" spans="1:17" ht="15.75">
      <c r="A33" s="33">
        <v>10</v>
      </c>
      <c r="B33" s="56"/>
      <c r="C33" s="56"/>
      <c r="D33" s="56"/>
      <c r="E33" s="56"/>
      <c r="F33" s="56"/>
      <c r="G33" s="56"/>
      <c r="H33" s="56"/>
      <c r="I33" s="56"/>
      <c r="J33" s="39"/>
      <c r="K33" s="44"/>
      <c r="L33" s="40"/>
      <c r="M33" s="41"/>
      <c r="N33" s="38">
        <f t="shared" si="4"/>
        <v>0</v>
      </c>
      <c r="P33" s="1" t="s">
        <v>49</v>
      </c>
      <c r="Q33" s="1">
        <v>9003</v>
      </c>
    </row>
    <row r="34" spans="1:17">
      <c r="B34" s="53" t="s">
        <v>12</v>
      </c>
      <c r="C34" s="54"/>
      <c r="D34" s="55" t="str">
        <f>[1]!СУММ_ПРОП_РУБ(N34)</f>
        <v>0 рублей, 00 копеек</v>
      </c>
      <c r="E34" s="51"/>
      <c r="F34" s="51"/>
      <c r="G34" s="51"/>
      <c r="H34" s="51"/>
      <c r="I34" s="51"/>
      <c r="J34" s="51"/>
      <c r="K34" s="51"/>
      <c r="L34" s="51"/>
      <c r="M34" s="52"/>
      <c r="N34" s="20">
        <f>SUM(N24:N33)</f>
        <v>0</v>
      </c>
      <c r="P34" s="1" t="s">
        <v>43</v>
      </c>
      <c r="Q34" s="1">
        <v>3009</v>
      </c>
    </row>
    <row r="35" spans="1:17">
      <c r="B35" s="25"/>
      <c r="C35" s="25"/>
      <c r="D35" s="34"/>
      <c r="E35" s="34"/>
      <c r="F35" s="34"/>
      <c r="G35" s="34"/>
      <c r="H35" s="34"/>
      <c r="I35" s="34"/>
      <c r="J35" s="34"/>
      <c r="K35" s="34"/>
      <c r="L35" s="18"/>
      <c r="N35" s="35"/>
    </row>
    <row r="36" spans="1:17" ht="2.4500000000000002" customHeight="1"/>
    <row r="37" spans="1:17">
      <c r="A37" t="s">
        <v>13</v>
      </c>
    </row>
    <row r="38" spans="1:17">
      <c r="A38" t="s">
        <v>14</v>
      </c>
      <c r="D38" s="45">
        <f>N19+N34+D46</f>
        <v>0</v>
      </c>
      <c r="E38" s="46"/>
      <c r="F38" s="29"/>
    </row>
    <row r="39" spans="1:17" ht="2.4500000000000002" customHeight="1"/>
    <row r="40" spans="1:17">
      <c r="A40" t="s">
        <v>21</v>
      </c>
      <c r="D40" s="47">
        <f ca="1">O3</f>
        <v>43011</v>
      </c>
      <c r="E40" s="46"/>
      <c r="F40" s="29"/>
    </row>
    <row r="41" spans="1:17" ht="2.4500000000000002" customHeight="1"/>
    <row r="42" spans="1:17">
      <c r="A42" t="s">
        <v>15</v>
      </c>
      <c r="D42" s="48"/>
      <c r="E42" s="49"/>
      <c r="F42" s="30"/>
    </row>
    <row r="43" spans="1:17" ht="2.4500000000000002" customHeight="1"/>
    <row r="44" spans="1:17" ht="15" customHeight="1">
      <c r="A44" t="s">
        <v>16</v>
      </c>
      <c r="D44" s="67">
        <f>D38-D42</f>
        <v>0</v>
      </c>
      <c r="E44" s="68"/>
      <c r="F44" s="27"/>
      <c r="G44" s="26"/>
      <c r="H44" s="26"/>
      <c r="I44" s="26"/>
    </row>
    <row r="45" spans="1:17" ht="2.4500000000000002" customHeight="1">
      <c r="D45" s="27"/>
      <c r="E45" s="27"/>
      <c r="F45" s="27"/>
      <c r="G45" s="72" t="s">
        <v>31</v>
      </c>
      <c r="H45" s="72"/>
      <c r="I45" s="72"/>
    </row>
    <row r="46" spans="1:17" ht="15" customHeight="1">
      <c r="A46" s="66" t="s">
        <v>27</v>
      </c>
      <c r="B46" s="66"/>
      <c r="C46" s="66"/>
      <c r="D46" s="70"/>
      <c r="E46" s="71"/>
      <c r="F46" s="31"/>
      <c r="G46" s="72" t="s">
        <v>32</v>
      </c>
      <c r="H46" s="72"/>
      <c r="I46" s="72"/>
    </row>
    <row r="47" spans="1:17" ht="2.4500000000000002" customHeight="1"/>
    <row r="48" spans="1:17" ht="15" customHeight="1">
      <c r="A48" s="69" t="s">
        <v>28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4"/>
    </row>
    <row r="49" spans="1:16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4"/>
    </row>
    <row r="50" spans="1:16" ht="3" customHeight="1">
      <c r="A50" s="22"/>
      <c r="B50" s="22"/>
      <c r="C50" s="22"/>
      <c r="D50" s="22"/>
      <c r="E50" s="22"/>
      <c r="F50" s="23"/>
      <c r="G50" s="22"/>
      <c r="H50" s="22"/>
      <c r="I50" s="22"/>
      <c r="J50" s="22"/>
      <c r="K50" s="22"/>
      <c r="L50" s="22"/>
      <c r="M50" s="22"/>
      <c r="N50" s="22"/>
      <c r="O50" s="22"/>
      <c r="P50" s="4"/>
    </row>
    <row r="51" spans="1:16">
      <c r="A51" s="69" t="s">
        <v>29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4"/>
    </row>
    <row r="52" spans="1:16" ht="3" customHeight="1"/>
    <row r="53" spans="1:16">
      <c r="A53" t="s">
        <v>30</v>
      </c>
    </row>
    <row r="54" spans="1:16">
      <c r="B54" t="s">
        <v>17</v>
      </c>
      <c r="D54" s="7"/>
      <c r="E54" s="7"/>
      <c r="F54" s="7"/>
      <c r="G54" s="7"/>
      <c r="H54" s="7"/>
      <c r="I54" s="7"/>
      <c r="J54" s="73">
        <f>C5</f>
        <v>0</v>
      </c>
      <c r="K54" s="73"/>
      <c r="L54" s="73"/>
      <c r="M54" s="14">
        <f ca="1">O1</f>
        <v>42997</v>
      </c>
    </row>
    <row r="56" spans="1:16">
      <c r="A56" t="s">
        <v>23</v>
      </c>
      <c r="D56" s="15">
        <f>E1</f>
        <v>0</v>
      </c>
      <c r="E56" t="s">
        <v>18</v>
      </c>
    </row>
    <row r="57" spans="1:16">
      <c r="B57" t="s">
        <v>19</v>
      </c>
      <c r="D57" s="7"/>
      <c r="E57" s="7"/>
      <c r="F57" s="7"/>
      <c r="G57" s="7"/>
      <c r="H57" s="7"/>
      <c r="I57" s="7"/>
      <c r="J57" s="66" t="s">
        <v>57</v>
      </c>
      <c r="K57" s="66"/>
      <c r="L57" s="66"/>
      <c r="M57" s="16" t="s">
        <v>20</v>
      </c>
    </row>
  </sheetData>
  <sheetProtection password="CC29" sheet="1" objects="1" scenarios="1"/>
  <mergeCells count="44">
    <mergeCell ref="L1:N1"/>
    <mergeCell ref="M3:N3"/>
    <mergeCell ref="C5:D5"/>
    <mergeCell ref="E5:G5"/>
    <mergeCell ref="H5:O5"/>
    <mergeCell ref="A1:D1"/>
    <mergeCell ref="J57:L57"/>
    <mergeCell ref="D44:E44"/>
    <mergeCell ref="A48:O49"/>
    <mergeCell ref="A51:O51"/>
    <mergeCell ref="A46:C46"/>
    <mergeCell ref="D46:E46"/>
    <mergeCell ref="G45:I45"/>
    <mergeCell ref="G46:I46"/>
    <mergeCell ref="J54:L54"/>
    <mergeCell ref="B8:F8"/>
    <mergeCell ref="B10:F10"/>
    <mergeCell ref="B12:F12"/>
    <mergeCell ref="B15:F15"/>
    <mergeCell ref="B14:F14"/>
    <mergeCell ref="B13:F13"/>
    <mergeCell ref="B11:F11"/>
    <mergeCell ref="B23:I23"/>
    <mergeCell ref="B28:I28"/>
    <mergeCell ref="B17:F17"/>
    <mergeCell ref="B18:F18"/>
    <mergeCell ref="B9:F9"/>
    <mergeCell ref="B16:F16"/>
    <mergeCell ref="D38:E38"/>
    <mergeCell ref="D40:E40"/>
    <mergeCell ref="D42:E42"/>
    <mergeCell ref="B19:C19"/>
    <mergeCell ref="D19:K19"/>
    <mergeCell ref="B34:C34"/>
    <mergeCell ref="D34:M34"/>
    <mergeCell ref="B33:I33"/>
    <mergeCell ref="B32:I32"/>
    <mergeCell ref="B31:I31"/>
    <mergeCell ref="B30:I30"/>
    <mergeCell ref="B29:I29"/>
    <mergeCell ref="B27:I27"/>
    <mergeCell ref="B26:I26"/>
    <mergeCell ref="B25:I25"/>
    <mergeCell ref="B24:I24"/>
  </mergeCells>
  <dataValidations count="4">
    <dataValidation type="list" allowBlank="1" showInputMessage="1" showErrorMessage="1" sqref="J24:J33">
      <formula1>$Q$24:$Q$33</formula1>
    </dataValidation>
    <dataValidation type="list" allowBlank="1" showInputMessage="1" showErrorMessage="1" sqref="G9:G18">
      <formula1>толщина</formula1>
    </dataValidation>
    <dataValidation type="list" allowBlank="1" showInputMessage="1" showErrorMessage="1" sqref="H9:H18">
      <formula1>$Q$9:$Q$18</formula1>
    </dataValidation>
    <dataValidation type="list" allowBlank="1" showInputMessage="1" showErrorMessage="1" sqref="B9:F18">
      <formula1>$S$9:$S$13</formula1>
    </dataValidation>
  </dataValidations>
  <pageMargins left="0.23622047244094491" right="0.23622047244094491" top="0.74803149606299213" bottom="0.74803149606299213" header="0.31496062992125984" footer="0.31496062992125984"/>
  <pageSetup paperSize="9" scale="71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Спецификация</vt:lpstr>
      <vt:lpstr>RAL</vt:lpstr>
      <vt:lpstr>Волна</vt:lpstr>
      <vt:lpstr>Спецификация!Область_печати</vt:lpstr>
      <vt:lpstr>Профнастил</vt:lpstr>
      <vt:lpstr>толщина</vt:lpstr>
      <vt:lpstr>Ширина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</dc:creator>
  <cp:lastModifiedBy>Менеджер</cp:lastModifiedBy>
  <cp:lastPrinted>2016-05-18T08:03:34Z</cp:lastPrinted>
  <dcterms:created xsi:type="dcterms:W3CDTF">2015-03-26T05:34:04Z</dcterms:created>
  <dcterms:modified xsi:type="dcterms:W3CDTF">2017-09-19T08:50:56Z</dcterms:modified>
</cp:coreProperties>
</file>